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4\"/>
    </mc:Choice>
  </mc:AlternateContent>
  <xr:revisionPtr revIDLastSave="0" documentId="13_ncr:1_{8E7C89BB-DC5E-419D-99BE-C78FF79F5AA7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05-02-01" sheetId="5" r:id="rId5"/>
    <sheet name="ОСР 305-09-01" sheetId="6" r:id="rId6"/>
    <sheet name="ОСР 305-12-01" sheetId="7" r:id="rId7"/>
    <sheet name="ОСР 525-02-01" sheetId="8" r:id="rId8"/>
    <sheet name="ОСР 525-12-01" sheetId="9" r:id="rId9"/>
    <sheet name="ОСР 525-02-01(1)" sheetId="10" r:id="rId10"/>
    <sheet name="ОСР 525-09-01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C38" i="1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2" i="2"/>
  <c r="H71" i="2"/>
  <c r="H70" i="2"/>
  <c r="H72" i="2" l="1"/>
  <c r="D74" i="2"/>
  <c r="H74" i="2" l="1"/>
  <c r="D75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<sst xmlns="http://schemas.openxmlformats.org/spreadsheetml/2006/main" count="475" uniqueCount="182">
  <si>
    <t>СВОДКА ЗАТРАТ</t>
  </si>
  <si>
    <t>P_0764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</si>
  <si>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</si>
  <si>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</si>
  <si>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</si>
  <si>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</si>
  <si>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</si>
  <si>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</si>
  <si>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</si>
  <si>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</si>
  <si>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</si>
  <si>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</si>
  <si>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</si>
  <si>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</si>
  <si>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</si>
  <si>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</si>
  <si>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</si>
  <si>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</si>
  <si>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</si>
  <si>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</si>
  <si>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</si>
  <si>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</si>
  <si>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</si>
  <si>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</si>
  <si>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</si>
  <si>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</si>
  <si>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</si>
  <si>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</si>
  <si>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</si>
  <si>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</si>
  <si>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</si>
  <si>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</si>
  <si>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</si>
  <si>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</si>
  <si>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</si>
  <si>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</si>
  <si>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</si>
  <si>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</si>
  <si>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</si>
  <si>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</si>
  <si>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</si>
  <si>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</si>
  <si>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</si>
  <si>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</si>
  <si>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</si>
  <si>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</si>
  <si>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</si>
  <si>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</si>
  <si>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</si>
  <si>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</si>
  <si>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</si>
  <si>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</si>
  <si>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</si>
  <si>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ОС-305-09-01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</si>
  <si>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</si>
  <si>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</si>
  <si>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</si>
  <si>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</si>
  <si>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</si>
  <si>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</si>
  <si>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</si>
  <si>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</si>
  <si>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</si>
  <si>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</si>
  <si>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</si>
  <si>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</si>
  <si>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</si>
  <si>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</si>
  <si>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</si>
  <si>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</si>
  <si>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</si>
  <si>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</si>
  <si>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</si>
  <si>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</si>
  <si>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</si>
  <si>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</si>
  <si>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</si>
  <si>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</si>
  <si>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</si>
  <si>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</si>
  <si>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</si>
  <si>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</si>
  <si>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</si>
  <si>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</si>
  <si>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</si>
  <si>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</si>
  <si>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</si>
  <si>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</si>
  <si>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</si>
  <si>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</si>
  <si>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</si>
  <si>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</si>
  <si>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</si>
  <si>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</si>
  <si>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</si>
  <si>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</si>
  <si>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</si>
  <si>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</si>
  <si>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</si>
  <si>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</si>
  <si>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</si>
  <si>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</si>
  <si>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</si>
  <si>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</si>
  <si>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</si>
  <si>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</si>
  <si>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</si>
  <si>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</si>
  <si>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</si>
  <si>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</si>
  <si>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</si>
  <si>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</si>
  <si>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</si>
  <si>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</si>
  <si>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</si>
  <si>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</si>
  <si>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</si>
  <si>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</si>
  <si>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</si>
  <si>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</si>
  <si>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</si>
  <si>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</si>
  <si>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</si>
  <si>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305-02-01</t>
  </si>
  <si>
    <t>шт</t>
  </si>
  <si>
    <t>Монтаж (реконструкция) КТП однотрансформаторная 400 кВА</t>
  </si>
  <si>
    <t>ОСР 305-09-01</t>
  </si>
  <si>
    <t>ОСР 525-09-01</t>
  </si>
  <si>
    <t>км</t>
  </si>
  <si>
    <t>Реконструкция ВЛ одноцепная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</si>
  <si>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</si>
  <si>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</si>
  <si>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</si>
  <si>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</si>
  <si>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</si>
  <si>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</si>
  <si>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</si>
  <si>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</si>
  <si>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</si>
  <si>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</si>
  <si>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</si>
  <si>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</si>
  <si>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</si>
  <si>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</si>
  <si>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</si>
  <si>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</si>
  <si>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</si>
  <si>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Светильник ДКУ-50W IP65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</si>
  <si>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</si>
  <si>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</si>
  <si>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</si>
  <si>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</si>
  <si>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</si>
  <si>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</si>
  <si>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</si>
  <si>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</si>
  <si>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</si>
  <si>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</si>
  <si>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</si>
  <si>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</si>
  <si>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</si>
  <si>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</si>
  <si>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</si>
  <si>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</si>
  <si>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</si>
  <si>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</si>
  <si>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</si>
  <si>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</si>
  <si>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</si>
  <si>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№105 от 27.02.2024г СВЭМ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</si>
  <si>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</si>
  <si>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</si>
  <si>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</si>
  <si>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</si>
  <si>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</si>
  <si>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</si>
  <si>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</si>
  <si>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</si>
  <si>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</si>
  <si>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</si>
  <si>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</si>
  <si>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 кВ от КТП 122 10/0,4/400 кВА (протяженностью 1,9км) с заменой КТП 10/0,4/400 кВА,установка приборов учета (58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</si>
</sst>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7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153</v>
      </c>
      <c r="C26" s="54"/>
      <c r="D26" s="51"/>
      <c r="E26" s="51"/>
      <c r="F26" s="52"/>
      <c r="G26" s="52" t="s">
        <v>154</v>
      </c>
      <c r="H26" s="52"/>
    </row>
    <row r="27" spans="1:8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8" t="s">
        <v>156</v>
      </c>
      <c r="G27" s="58" t="s">
        <v>157</v>
      </c>
      <c r="H27" s="58" t="s">
        <v>158</v>
      </c>
    </row>
    <row r="28" spans="1:8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160</v>
      </c>
      <c r="C29" s="62">
        <f>ССР!G67*1.2</f>
        <v>2496.1406730046797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2496.1406730046797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161</v>
      </c>
      <c r="C31" s="62">
        <f>C30-ROUND(C30/1.2,5)</f>
        <v>416.02344300467985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162</v>
      </c>
      <c r="C32" s="66">
        <f>C30*H39</f>
        <v>3023.5112366000913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150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163</v>
      </c>
      <c r="C34" s="66">
        <f>C32*C33</f>
        <v>2025.7525285220613</v>
      </c>
      <c r="D34" s="67"/>
      <c r="E34" s="68"/>
      <c r="F34" s="69"/>
      <c r="G34" s="60"/>
      <c r="H34" s="65"/>
    </row>
    <row r="35" spans="1:8" ht="15.6" x14ac:dyDescent="0.3">
      <c r="A35" s="81" t="s">
        <v>164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155</v>
      </c>
      <c r="C37" s="75">
        <f>ССР!D76+ССР!E76</f>
        <v>20132.34716521166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159</v>
      </c>
      <c r="C38" s="75">
        <f>ССР!F76</f>
        <v>4723.7080662014987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160</v>
      </c>
      <c r="C39" s="75">
        <f>(ССР!G72-ССР!G67)*1.2</f>
        <v>1084.3373725879931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25940.392604001154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161</v>
      </c>
      <c r="C41" s="62">
        <f>C40-ROUND(C40/1.2,5)</f>
        <v>4323.3987640011546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162</v>
      </c>
      <c r="C42" s="76">
        <f>C40*H40</f>
        <v>32810.020259255114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150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163</v>
      </c>
      <c r="C44" s="66">
        <f>C42*C43</f>
        <v>21982.713573700927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165</v>
      </c>
      <c r="C46" s="102">
        <f>C34+C44</f>
        <v>24008.466102222988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9875.9673833220004</v>
      </c>
      <c r="E13" s="19">
        <v>164.09875575806001</v>
      </c>
      <c r="F13" s="19">
        <v>0</v>
      </c>
      <c r="G13" s="19">
        <v>0</v>
      </c>
      <c r="H13" s="19">
        <v>10040.06613908</v>
      </c>
      <c r="J13" s="5"/>
    </row>
    <row r="14" spans="1:14" ht="16.95" customHeight="1" x14ac:dyDescent="0.3">
      <c r="A14" s="6"/>
      <c r="B14" s="9"/>
      <c r="C14" s="9" t="s">
        <v>88</v>
      </c>
      <c r="D14" s="19">
        <v>9875.9673833220004</v>
      </c>
      <c r="E14" s="19">
        <v>164.09875575806001</v>
      </c>
      <c r="F14" s="19">
        <v>0</v>
      </c>
      <c r="G14" s="19">
        <v>0</v>
      </c>
      <c r="H14" s="19">
        <v>10040.06613908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54</v>
      </c>
      <c r="D13" s="19">
        <v>0</v>
      </c>
      <c r="E13" s="19">
        <v>0</v>
      </c>
      <c r="F13" s="19">
        <v>0</v>
      </c>
      <c r="G13" s="19">
        <v>116.27935271294</v>
      </c>
      <c r="H13" s="19">
        <v>116.27935271294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116.27935271294</v>
      </c>
      <c r="H14" s="19">
        <v>116.27935271294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1152.8</v>
      </c>
      <c r="H13" s="19">
        <v>1152.8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1152.8</v>
      </c>
      <c r="H14" s="19">
        <v>1152.8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85</v>
      </c>
      <c r="B3" s="94"/>
      <c r="C3" s="45"/>
      <c r="D3" s="43">
        <v>37.762898550724998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37.762898550724998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121</v>
      </c>
      <c r="D8" s="44">
        <v>37.762898550724998</v>
      </c>
      <c r="E8" s="41">
        <v>2.4000000000000001E-5</v>
      </c>
      <c r="F8" s="41" t="s">
        <v>119</v>
      </c>
      <c r="G8" s="44">
        <v>1573454.1062802</v>
      </c>
      <c r="H8" s="47"/>
    </row>
    <row r="9" spans="1:8" x14ac:dyDescent="0.3">
      <c r="A9" s="99">
        <v>1</v>
      </c>
      <c r="B9" s="42" t="s">
        <v>115</v>
      </c>
      <c r="C9" s="95"/>
      <c r="D9" s="44">
        <v>37.762898550724998</v>
      </c>
      <c r="E9" s="41"/>
      <c r="F9" s="41"/>
      <c r="G9" s="41"/>
      <c r="H9" s="98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90</v>
      </c>
      <c r="B13" s="94"/>
      <c r="C13" s="37"/>
      <c r="D13" s="43">
        <v>173405.21739129999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173405.21739129999</v>
      </c>
      <c r="E17" s="41"/>
      <c r="F17" s="41"/>
      <c r="G17" s="41"/>
      <c r="H17" s="47"/>
    </row>
    <row r="18" spans="1:8" x14ac:dyDescent="0.3">
      <c r="A18" s="96" t="s">
        <v>90</v>
      </c>
      <c r="B18" s="97"/>
      <c r="C18" s="95" t="s">
        <v>121</v>
      </c>
      <c r="D18" s="44">
        <v>173405.21739129999</v>
      </c>
      <c r="E18" s="41">
        <v>2.4000000000000001E-5</v>
      </c>
      <c r="F18" s="41" t="s">
        <v>119</v>
      </c>
      <c r="G18" s="44">
        <v>7225217391.3043003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173405.21739129999</v>
      </c>
      <c r="E22" s="41"/>
      <c r="F22" s="41"/>
      <c r="G22" s="41"/>
      <c r="H22" s="98"/>
    </row>
    <row r="23" spans="1:8" ht="24.6" x14ac:dyDescent="0.3">
      <c r="A23" s="93" t="s">
        <v>93</v>
      </c>
      <c r="B23" s="94"/>
      <c r="C23" s="37"/>
      <c r="D23" s="43">
        <v>4734.4414068495998</v>
      </c>
      <c r="E23" s="41"/>
      <c r="F23" s="41"/>
      <c r="G23" s="41"/>
      <c r="H23" s="47"/>
    </row>
    <row r="24" spans="1:8" x14ac:dyDescent="0.3">
      <c r="A24" s="95" t="s">
        <v>123</v>
      </c>
      <c r="B24" s="42" t="s">
        <v>115</v>
      </c>
      <c r="C24" s="37"/>
      <c r="D24" s="43">
        <v>850.80290444695004</v>
      </c>
      <c r="E24" s="41"/>
      <c r="F24" s="41"/>
      <c r="G24" s="41"/>
      <c r="H24" s="47"/>
    </row>
    <row r="25" spans="1:8" x14ac:dyDescent="0.3">
      <c r="A25" s="95"/>
      <c r="B25" s="42" t="s">
        <v>116</v>
      </c>
      <c r="C25" s="37"/>
      <c r="D25" s="43">
        <v>61.868222304359001</v>
      </c>
      <c r="E25" s="41"/>
      <c r="F25" s="41"/>
      <c r="G25" s="41"/>
      <c r="H25" s="47"/>
    </row>
    <row r="26" spans="1:8" x14ac:dyDescent="0.3">
      <c r="A26" s="95"/>
      <c r="B26" s="42" t="s">
        <v>117</v>
      </c>
      <c r="C26" s="37"/>
      <c r="D26" s="43">
        <v>3821.7702800983002</v>
      </c>
      <c r="E26" s="41"/>
      <c r="F26" s="41"/>
      <c r="G26" s="41"/>
      <c r="H26" s="47"/>
    </row>
    <row r="27" spans="1:8" x14ac:dyDescent="0.3">
      <c r="A27" s="95"/>
      <c r="B27" s="42" t="s">
        <v>118</v>
      </c>
      <c r="C27" s="37"/>
      <c r="D27" s="43">
        <v>0</v>
      </c>
      <c r="E27" s="41"/>
      <c r="F27" s="41"/>
      <c r="G27" s="41"/>
      <c r="H27" s="47"/>
    </row>
    <row r="28" spans="1:8" x14ac:dyDescent="0.3">
      <c r="A28" s="96" t="s">
        <v>95</v>
      </c>
      <c r="B28" s="97"/>
      <c r="C28" s="95" t="s">
        <v>125</v>
      </c>
      <c r="D28" s="44">
        <v>4734.4414068495998</v>
      </c>
      <c r="E28" s="41">
        <v>1</v>
      </c>
      <c r="F28" s="41" t="s">
        <v>124</v>
      </c>
      <c r="G28" s="44">
        <v>4734.4414068495998</v>
      </c>
      <c r="H28" s="47"/>
    </row>
    <row r="29" spans="1:8" x14ac:dyDescent="0.3">
      <c r="A29" s="99">
        <v>1</v>
      </c>
      <c r="B29" s="42" t="s">
        <v>115</v>
      </c>
      <c r="C29" s="95"/>
      <c r="D29" s="44">
        <v>850.80290444695004</v>
      </c>
      <c r="E29" s="41"/>
      <c r="F29" s="41"/>
      <c r="G29" s="41"/>
      <c r="H29" s="98" t="s">
        <v>27</v>
      </c>
    </row>
    <row r="30" spans="1:8" x14ac:dyDescent="0.3">
      <c r="A30" s="95"/>
      <c r="B30" s="42" t="s">
        <v>116</v>
      </c>
      <c r="C30" s="95"/>
      <c r="D30" s="44">
        <v>61.868222304359001</v>
      </c>
      <c r="E30" s="41"/>
      <c r="F30" s="41"/>
      <c r="G30" s="41"/>
      <c r="H30" s="98"/>
    </row>
    <row r="31" spans="1:8" x14ac:dyDescent="0.3">
      <c r="A31" s="95"/>
      <c r="B31" s="42" t="s">
        <v>117</v>
      </c>
      <c r="C31" s="95"/>
      <c r="D31" s="44">
        <v>3821.7702800983002</v>
      </c>
      <c r="E31" s="41"/>
      <c r="F31" s="41"/>
      <c r="G31" s="41"/>
      <c r="H31" s="98"/>
    </row>
    <row r="32" spans="1:8" x14ac:dyDescent="0.3">
      <c r="A32" s="95"/>
      <c r="B32" s="42" t="s">
        <v>118</v>
      </c>
      <c r="C32" s="95"/>
      <c r="D32" s="44">
        <v>0</v>
      </c>
      <c r="E32" s="41"/>
      <c r="F32" s="41"/>
      <c r="G32" s="41"/>
      <c r="H32" s="98"/>
    </row>
    <row r="33" spans="1:8" ht="24.6" x14ac:dyDescent="0.3">
      <c r="A33" s="93" t="s">
        <v>54</v>
      </c>
      <c r="B33" s="94"/>
      <c r="C33" s="37"/>
      <c r="D33" s="43">
        <v>212.63395415708001</v>
      </c>
      <c r="E33" s="41"/>
      <c r="F33" s="41"/>
      <c r="G33" s="41"/>
      <c r="H33" s="47"/>
    </row>
    <row r="34" spans="1:8" x14ac:dyDescent="0.3">
      <c r="A34" s="95" t="s">
        <v>126</v>
      </c>
      <c r="B34" s="42" t="s">
        <v>115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118</v>
      </c>
      <c r="C37" s="37"/>
      <c r="D37" s="43">
        <v>96.354601444140002</v>
      </c>
      <c r="E37" s="41"/>
      <c r="F37" s="41"/>
      <c r="G37" s="41"/>
      <c r="H37" s="47"/>
    </row>
    <row r="38" spans="1:8" x14ac:dyDescent="0.3">
      <c r="A38" s="96" t="s">
        <v>54</v>
      </c>
      <c r="B38" s="97"/>
      <c r="C38" s="95" t="s">
        <v>125</v>
      </c>
      <c r="D38" s="44">
        <v>96.354601444140002</v>
      </c>
      <c r="E38" s="41">
        <v>1</v>
      </c>
      <c r="F38" s="41" t="s">
        <v>124</v>
      </c>
      <c r="G38" s="44">
        <v>96.354601444140002</v>
      </c>
      <c r="H38" s="47"/>
    </row>
    <row r="39" spans="1:8" x14ac:dyDescent="0.3">
      <c r="A39" s="99">
        <v>1</v>
      </c>
      <c r="B39" s="42" t="s">
        <v>115</v>
      </c>
      <c r="C39" s="95"/>
      <c r="D39" s="44">
        <v>0</v>
      </c>
      <c r="E39" s="41"/>
      <c r="F39" s="41"/>
      <c r="G39" s="41"/>
      <c r="H39" s="98" t="s">
        <v>27</v>
      </c>
    </row>
    <row r="40" spans="1:8" x14ac:dyDescent="0.3">
      <c r="A40" s="95"/>
      <c r="B40" s="42" t="s">
        <v>116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117</v>
      </c>
      <c r="C41" s="95"/>
      <c r="D41" s="44">
        <v>0</v>
      </c>
      <c r="E41" s="41"/>
      <c r="F41" s="41"/>
      <c r="G41" s="41"/>
      <c r="H41" s="98"/>
    </row>
    <row r="42" spans="1:8" x14ac:dyDescent="0.3">
      <c r="A42" s="95"/>
      <c r="B42" s="42" t="s">
        <v>118</v>
      </c>
      <c r="C42" s="95"/>
      <c r="D42" s="44">
        <v>96.354601444140002</v>
      </c>
      <c r="E42" s="41"/>
      <c r="F42" s="41"/>
      <c r="G42" s="41"/>
      <c r="H42" s="98"/>
    </row>
    <row r="43" spans="1:8" x14ac:dyDescent="0.3">
      <c r="A43" s="95" t="s">
        <v>127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212.63395415708001</v>
      </c>
      <c r="E46" s="41"/>
      <c r="F46" s="41"/>
      <c r="G46" s="41"/>
      <c r="H46" s="47"/>
    </row>
    <row r="47" spans="1:8" x14ac:dyDescent="0.3">
      <c r="A47" s="96" t="s">
        <v>54</v>
      </c>
      <c r="B47" s="97"/>
      <c r="C47" s="95" t="s">
        <v>129</v>
      </c>
      <c r="D47" s="44">
        <v>116.27935271294</v>
      </c>
      <c r="E47" s="41">
        <v>1.9</v>
      </c>
      <c r="F47" s="41" t="s">
        <v>128</v>
      </c>
      <c r="G47" s="44">
        <v>61.199659322602002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8" t="s">
        <v>29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118</v>
      </c>
      <c r="C51" s="95"/>
      <c r="D51" s="44">
        <v>116.27935271294</v>
      </c>
      <c r="E51" s="41"/>
      <c r="F51" s="41"/>
      <c r="G51" s="41"/>
      <c r="H51" s="98"/>
    </row>
    <row r="52" spans="1:8" ht="24.6" x14ac:dyDescent="0.3">
      <c r="A52" s="93" t="s">
        <v>80</v>
      </c>
      <c r="B52" s="94"/>
      <c r="C52" s="37"/>
      <c r="D52" s="43">
        <v>2059.0940599999999</v>
      </c>
      <c r="E52" s="41"/>
      <c r="F52" s="41"/>
      <c r="G52" s="41"/>
      <c r="H52" s="47"/>
    </row>
    <row r="53" spans="1:8" x14ac:dyDescent="0.3">
      <c r="A53" s="95" t="s">
        <v>130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390.38405999999998</v>
      </c>
      <c r="E56" s="41"/>
      <c r="F56" s="41"/>
      <c r="G56" s="41"/>
      <c r="H56" s="47"/>
    </row>
    <row r="57" spans="1:8" x14ac:dyDescent="0.3">
      <c r="A57" s="96" t="s">
        <v>80</v>
      </c>
      <c r="B57" s="97"/>
      <c r="C57" s="95" t="s">
        <v>125</v>
      </c>
      <c r="D57" s="44">
        <v>390.38405999999998</v>
      </c>
      <c r="E57" s="41">
        <v>1</v>
      </c>
      <c r="F57" s="41" t="s">
        <v>124</v>
      </c>
      <c r="G57" s="44">
        <v>390.38405999999998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0</v>
      </c>
      <c r="E58" s="41"/>
      <c r="F58" s="41"/>
      <c r="G58" s="41"/>
      <c r="H58" s="98" t="s">
        <v>27</v>
      </c>
    </row>
    <row r="59" spans="1:8" x14ac:dyDescent="0.3">
      <c r="A59" s="95"/>
      <c r="B59" s="42" t="s">
        <v>116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118</v>
      </c>
      <c r="C61" s="95"/>
      <c r="D61" s="44">
        <v>390.38405999999998</v>
      </c>
      <c r="E61" s="41"/>
      <c r="F61" s="41"/>
      <c r="G61" s="41"/>
      <c r="H61" s="98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2059.0940599999999</v>
      </c>
      <c r="E65" s="41"/>
      <c r="F65" s="41"/>
      <c r="G65" s="41"/>
      <c r="H65" s="47"/>
    </row>
    <row r="66" spans="1:8" x14ac:dyDescent="0.3">
      <c r="A66" s="96" t="s">
        <v>80</v>
      </c>
      <c r="B66" s="97"/>
      <c r="C66" s="95" t="s">
        <v>132</v>
      </c>
      <c r="D66" s="44">
        <v>515.91</v>
      </c>
      <c r="E66" s="41">
        <v>58</v>
      </c>
      <c r="F66" s="41" t="s">
        <v>124</v>
      </c>
      <c r="G66" s="44">
        <v>8.8949999999999996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8" t="s">
        <v>29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118</v>
      </c>
      <c r="C70" s="95"/>
      <c r="D70" s="44">
        <v>515.91</v>
      </c>
      <c r="E70" s="41"/>
      <c r="F70" s="41"/>
      <c r="G70" s="41"/>
      <c r="H70" s="98"/>
    </row>
    <row r="71" spans="1:8" x14ac:dyDescent="0.3">
      <c r="A71" s="96" t="s">
        <v>80</v>
      </c>
      <c r="B71" s="97"/>
      <c r="C71" s="95" t="s">
        <v>129</v>
      </c>
      <c r="D71" s="44">
        <v>1152.8</v>
      </c>
      <c r="E71" s="41">
        <v>1.9</v>
      </c>
      <c r="F71" s="41" t="s">
        <v>128</v>
      </c>
      <c r="G71" s="44">
        <v>606.73684210526005</v>
      </c>
      <c r="H71" s="47"/>
    </row>
    <row r="72" spans="1:8" x14ac:dyDescent="0.3">
      <c r="A72" s="99">
        <v>2</v>
      </c>
      <c r="B72" s="42" t="s">
        <v>115</v>
      </c>
      <c r="C72" s="95"/>
      <c r="D72" s="44">
        <v>0</v>
      </c>
      <c r="E72" s="41"/>
      <c r="F72" s="41"/>
      <c r="G72" s="41"/>
      <c r="H72" s="98" t="s">
        <v>29</v>
      </c>
    </row>
    <row r="73" spans="1:8" x14ac:dyDescent="0.3">
      <c r="A73" s="95"/>
      <c r="B73" s="42" t="s">
        <v>116</v>
      </c>
      <c r="C73" s="95"/>
      <c r="D73" s="44">
        <v>0</v>
      </c>
      <c r="E73" s="41"/>
      <c r="F73" s="41"/>
      <c r="G73" s="41"/>
      <c r="H73" s="98"/>
    </row>
    <row r="74" spans="1:8" x14ac:dyDescent="0.3">
      <c r="A74" s="95"/>
      <c r="B74" s="42" t="s">
        <v>117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118</v>
      </c>
      <c r="C75" s="95"/>
      <c r="D75" s="44">
        <v>1152.8</v>
      </c>
      <c r="E75" s="41"/>
      <c r="F75" s="41"/>
      <c r="G75" s="41"/>
      <c r="H75" s="98"/>
    </row>
    <row r="76" spans="1:8" ht="24.6" x14ac:dyDescent="0.3">
      <c r="A76" s="93"/>
      <c r="B76" s="94"/>
      <c r="C76" s="37"/>
      <c r="D76" s="43">
        <v>4493.26</v>
      </c>
      <c r="E76" s="41"/>
      <c r="F76" s="41"/>
      <c r="G76" s="41"/>
      <c r="H76" s="47"/>
    </row>
    <row r="77" spans="1:8" x14ac:dyDescent="0.3">
      <c r="A77" s="95" t="s">
        <v>133</v>
      </c>
      <c r="B77" s="42" t="s">
        <v>115</v>
      </c>
      <c r="C77" s="37"/>
      <c r="D77" s="43">
        <v>4132.5</v>
      </c>
      <c r="E77" s="41"/>
      <c r="F77" s="41"/>
      <c r="G77" s="41"/>
      <c r="H77" s="47"/>
    </row>
    <row r="78" spans="1:8" x14ac:dyDescent="0.3">
      <c r="A78" s="95"/>
      <c r="B78" s="42" t="s">
        <v>116</v>
      </c>
      <c r="C78" s="37"/>
      <c r="D78" s="43">
        <v>360.76</v>
      </c>
      <c r="E78" s="41"/>
      <c r="F78" s="41"/>
      <c r="G78" s="41"/>
      <c r="H78" s="47"/>
    </row>
    <row r="79" spans="1:8" x14ac:dyDescent="0.3">
      <c r="A79" s="95"/>
      <c r="B79" s="42" t="s">
        <v>117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118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 t="s">
        <v>102</v>
      </c>
      <c r="B81" s="97"/>
      <c r="C81" s="95" t="s">
        <v>132</v>
      </c>
      <c r="D81" s="44">
        <v>4493.26</v>
      </c>
      <c r="E81" s="41">
        <v>58</v>
      </c>
      <c r="F81" s="41" t="s">
        <v>124</v>
      </c>
      <c r="G81" s="44">
        <v>77.47</v>
      </c>
      <c r="H81" s="47"/>
    </row>
    <row r="82" spans="1:8" x14ac:dyDescent="0.3">
      <c r="A82" s="99">
        <v>1</v>
      </c>
      <c r="B82" s="42" t="s">
        <v>115</v>
      </c>
      <c r="C82" s="95"/>
      <c r="D82" s="44">
        <v>4132.5</v>
      </c>
      <c r="E82" s="41"/>
      <c r="F82" s="41"/>
      <c r="G82" s="41"/>
      <c r="H82" s="98" t="s">
        <v>29</v>
      </c>
    </row>
    <row r="83" spans="1:8" x14ac:dyDescent="0.3">
      <c r="A83" s="95"/>
      <c r="B83" s="42" t="s">
        <v>116</v>
      </c>
      <c r="C83" s="95"/>
      <c r="D83" s="44">
        <v>360.76</v>
      </c>
      <c r="E83" s="41"/>
      <c r="F83" s="41"/>
      <c r="G83" s="41"/>
      <c r="H83" s="98"/>
    </row>
    <row r="84" spans="1:8" x14ac:dyDescent="0.3">
      <c r="A84" s="95"/>
      <c r="B84" s="42" t="s">
        <v>117</v>
      </c>
      <c r="C84" s="95"/>
      <c r="D84" s="44">
        <v>0</v>
      </c>
      <c r="E84" s="41"/>
      <c r="F84" s="41"/>
      <c r="G84" s="41"/>
      <c r="H84" s="98"/>
    </row>
    <row r="85" spans="1:8" x14ac:dyDescent="0.3">
      <c r="A85" s="95"/>
      <c r="B85" s="42" t="s">
        <v>118</v>
      </c>
      <c r="C85" s="95"/>
      <c r="D85" s="44">
        <v>0</v>
      </c>
      <c r="E85" s="41"/>
      <c r="F85" s="41"/>
      <c r="G85" s="41"/>
      <c r="H85" s="98"/>
    </row>
    <row r="86" spans="1:8" ht="24.6" x14ac:dyDescent="0.3">
      <c r="A86" s="93" t="s">
        <v>29</v>
      </c>
      <c r="B86" s="94"/>
      <c r="C86" s="37"/>
      <c r="D86" s="43">
        <v>10040.06613908</v>
      </c>
      <c r="E86" s="41"/>
      <c r="F86" s="41"/>
      <c r="G86" s="41"/>
      <c r="H86" s="47"/>
    </row>
    <row r="87" spans="1:8" x14ac:dyDescent="0.3">
      <c r="A87" s="95" t="s">
        <v>133</v>
      </c>
      <c r="B87" s="42" t="s">
        <v>115</v>
      </c>
      <c r="C87" s="37"/>
      <c r="D87" s="43">
        <v>9875.9673833220004</v>
      </c>
      <c r="E87" s="41"/>
      <c r="F87" s="41"/>
      <c r="G87" s="41"/>
      <c r="H87" s="47"/>
    </row>
    <row r="88" spans="1:8" x14ac:dyDescent="0.3">
      <c r="A88" s="95"/>
      <c r="B88" s="42" t="s">
        <v>116</v>
      </c>
      <c r="C88" s="37"/>
      <c r="D88" s="43">
        <v>164.09875575806001</v>
      </c>
      <c r="E88" s="41"/>
      <c r="F88" s="41"/>
      <c r="G88" s="41"/>
      <c r="H88" s="47"/>
    </row>
    <row r="89" spans="1:8" x14ac:dyDescent="0.3">
      <c r="A89" s="95"/>
      <c r="B89" s="42" t="s">
        <v>117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118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 t="s">
        <v>102</v>
      </c>
      <c r="B91" s="97"/>
      <c r="C91" s="95" t="s">
        <v>129</v>
      </c>
      <c r="D91" s="44">
        <v>10040.06613908</v>
      </c>
      <c r="E91" s="41">
        <v>1.9</v>
      </c>
      <c r="F91" s="41" t="s">
        <v>128</v>
      </c>
      <c r="G91" s="44">
        <v>5284.2453363578998</v>
      </c>
      <c r="H91" s="47"/>
    </row>
    <row r="92" spans="1:8" x14ac:dyDescent="0.3">
      <c r="A92" s="99">
        <v>1</v>
      </c>
      <c r="B92" s="42" t="s">
        <v>115</v>
      </c>
      <c r="C92" s="95"/>
      <c r="D92" s="44">
        <v>9875.9673833220004</v>
      </c>
      <c r="E92" s="41"/>
      <c r="F92" s="41"/>
      <c r="G92" s="41"/>
      <c r="H92" s="98" t="s">
        <v>29</v>
      </c>
    </row>
    <row r="93" spans="1:8" x14ac:dyDescent="0.3">
      <c r="A93" s="95"/>
      <c r="B93" s="42" t="s">
        <v>116</v>
      </c>
      <c r="C93" s="95"/>
      <c r="D93" s="44">
        <v>164.09875575806001</v>
      </c>
      <c r="E93" s="41"/>
      <c r="F93" s="41"/>
      <c r="G93" s="41"/>
      <c r="H93" s="98"/>
    </row>
    <row r="94" spans="1:8" x14ac:dyDescent="0.3">
      <c r="A94" s="95"/>
      <c r="B94" s="42" t="s">
        <v>117</v>
      </c>
      <c r="C94" s="95"/>
      <c r="D94" s="44">
        <v>0</v>
      </c>
      <c r="E94" s="41"/>
      <c r="F94" s="41"/>
      <c r="G94" s="41"/>
      <c r="H94" s="98"/>
    </row>
    <row r="95" spans="1:8" x14ac:dyDescent="0.3">
      <c r="A95" s="95"/>
      <c r="B95" s="42" t="s">
        <v>118</v>
      </c>
      <c r="C95" s="95"/>
      <c r="D95" s="44">
        <v>0</v>
      </c>
      <c r="E95" s="41"/>
      <c r="F95" s="41"/>
      <c r="G95" s="41"/>
      <c r="H95" s="98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134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135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98:H98"/>
    <mergeCell ref="A99:H99"/>
    <mergeCell ref="A86:B86"/>
    <mergeCell ref="A87:A90"/>
    <mergeCell ref="A91:B91"/>
    <mergeCell ref="H92:H95"/>
    <mergeCell ref="C91:C95"/>
    <mergeCell ref="A92:A9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137</v>
      </c>
      <c r="B3" s="6" t="s">
        <v>138</v>
      </c>
      <c r="C3" s="6" t="s">
        <v>139</v>
      </c>
      <c r="D3" s="6" t="s">
        <v>140</v>
      </c>
      <c r="E3" s="6" t="s">
        <v>141</v>
      </c>
      <c r="F3" s="6" t="s">
        <v>142</v>
      </c>
      <c r="G3" s="6" t="s">
        <v>143</v>
      </c>
      <c r="H3" s="6" t="s">
        <v>144</v>
      </c>
    </row>
    <row r="4" spans="1:8" ht="39" customHeight="1" x14ac:dyDescent="0.3">
      <c r="A4" s="25" t="s">
        <v>145</v>
      </c>
      <c r="B4" s="26" t="s">
        <v>124</v>
      </c>
      <c r="C4" s="27">
        <v>1</v>
      </c>
      <c r="D4" s="27">
        <v>3821.7702800983002</v>
      </c>
      <c r="E4" s="26" t="s">
        <v>146</v>
      </c>
      <c r="F4" s="25" t="s">
        <v>145</v>
      </c>
      <c r="G4" s="27">
        <v>3821.7702800983002</v>
      </c>
      <c r="H4" s="28" t="s">
        <v>169</v>
      </c>
    </row>
    <row r="5" spans="1:8" ht="39" hidden="1" customHeight="1" x14ac:dyDescent="0.3">
      <c r="A5" s="25" t="s">
        <v>147</v>
      </c>
      <c r="B5" s="26" t="s">
        <v>124</v>
      </c>
      <c r="C5" s="27">
        <v>261</v>
      </c>
      <c r="D5" s="27">
        <v>4.8225376529421</v>
      </c>
      <c r="E5" s="26"/>
      <c r="F5" s="25" t="s">
        <v>147</v>
      </c>
      <c r="G5" s="27">
        <v>1258.6823274179001</v>
      </c>
      <c r="H5" s="28"/>
    </row>
    <row r="6" spans="1:8" ht="39" customHeight="1" x14ac:dyDescent="0.3">
      <c r="A6" s="25" t="s">
        <v>148</v>
      </c>
      <c r="B6" s="26" t="s">
        <v>128</v>
      </c>
      <c r="C6" s="27">
        <v>2.1320000000000001</v>
      </c>
      <c r="D6" s="27">
        <v>900.30388838926001</v>
      </c>
      <c r="E6" s="26">
        <v>0.4</v>
      </c>
      <c r="F6" s="25" t="s">
        <v>148</v>
      </c>
      <c r="G6" s="27">
        <v>1919.4478900459001</v>
      </c>
      <c r="H6" s="28" t="s">
        <v>167</v>
      </c>
    </row>
    <row r="7" spans="1:8" ht="39" customHeight="1" x14ac:dyDescent="0.3">
      <c r="A7" s="25" t="s">
        <v>149</v>
      </c>
      <c r="B7" s="26" t="s">
        <v>124</v>
      </c>
      <c r="C7" s="27">
        <v>56</v>
      </c>
      <c r="D7" s="27">
        <v>81.798315329532997</v>
      </c>
      <c r="E7" s="26">
        <v>0.4</v>
      </c>
      <c r="F7" s="25" t="s">
        <v>149</v>
      </c>
      <c r="G7" s="27">
        <v>3926.3191358176</v>
      </c>
      <c r="H7" s="28" t="s">
        <v>168</v>
      </c>
    </row>
    <row r="8" spans="1:8" ht="39" hidden="1" customHeight="1" x14ac:dyDescent="0.3">
      <c r="A8" s="25" t="s">
        <v>149</v>
      </c>
      <c r="B8" s="26" t="s">
        <v>124</v>
      </c>
      <c r="C8" s="27">
        <v>8</v>
      </c>
      <c r="D8" s="27">
        <v>19.871333705078001</v>
      </c>
      <c r="E8" s="26">
        <v>0.4</v>
      </c>
      <c r="F8" s="26"/>
      <c r="G8" s="27">
        <v>158.97066964062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850.80290444695004</v>
      </c>
      <c r="E26" s="20">
        <v>61.868222304359001</v>
      </c>
      <c r="F26" s="20">
        <v>3821.7702800983002</v>
      </c>
      <c r="G26" s="20">
        <v>0</v>
      </c>
      <c r="H26" s="20">
        <v>4734.4414068495998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14008.467383322</v>
      </c>
      <c r="E27" s="20">
        <v>524.85875575806006</v>
      </c>
      <c r="F27" s="20">
        <v>0</v>
      </c>
      <c r="G27" s="20">
        <v>0</v>
      </c>
      <c r="H27" s="20">
        <v>14533.32613908</v>
      </c>
    </row>
    <row r="28" spans="1:8" ht="16.95" customHeight="1" x14ac:dyDescent="0.3">
      <c r="A28" s="6"/>
      <c r="B28" s="9"/>
      <c r="C28" s="9" t="s">
        <v>30</v>
      </c>
      <c r="D28" s="20">
        <v>14900.474709311</v>
      </c>
      <c r="E28" s="20">
        <v>586.72697806242002</v>
      </c>
      <c r="F28" s="20">
        <v>3821.7702800983002</v>
      </c>
      <c r="G28" s="20">
        <v>0</v>
      </c>
      <c r="H28" s="20">
        <v>19308.971967472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14900.474709311</v>
      </c>
      <c r="E44" s="20">
        <v>586.72697806242002</v>
      </c>
      <c r="F44" s="20">
        <v>3821.7702800983002</v>
      </c>
      <c r="G44" s="20">
        <v>0</v>
      </c>
      <c r="H44" s="20">
        <v>19308.971967472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371.48175719421999</v>
      </c>
      <c r="E47" s="20">
        <v>14.668174451561001</v>
      </c>
      <c r="F47" s="20">
        <v>0</v>
      </c>
      <c r="G47" s="20">
        <v>0</v>
      </c>
      <c r="H47" s="20">
        <v>386.14993164577999</v>
      </c>
    </row>
    <row r="48" spans="1:8" ht="16.95" customHeight="1" x14ac:dyDescent="0.3">
      <c r="A48" s="6"/>
      <c r="B48" s="9"/>
      <c r="C48" s="9" t="s">
        <v>46</v>
      </c>
      <c r="D48" s="20">
        <v>372.30584562505999</v>
      </c>
      <c r="E48" s="20">
        <v>14.668174451561001</v>
      </c>
      <c r="F48" s="20">
        <v>0</v>
      </c>
      <c r="G48" s="20">
        <v>0</v>
      </c>
      <c r="H48" s="20">
        <v>386.97402007661998</v>
      </c>
    </row>
    <row r="49" spans="1:8" ht="16.95" customHeight="1" x14ac:dyDescent="0.3">
      <c r="A49" s="6"/>
      <c r="B49" s="9"/>
      <c r="C49" s="9" t="s">
        <v>47</v>
      </c>
      <c r="D49" s="20">
        <v>15272.780554936</v>
      </c>
      <c r="E49" s="20">
        <v>601.39515251397995</v>
      </c>
      <c r="F49" s="20">
        <v>3821.7702800983002</v>
      </c>
      <c r="G49" s="20">
        <v>0</v>
      </c>
      <c r="H49" s="20">
        <v>19695.945987547999</v>
      </c>
    </row>
    <row r="50" spans="1:8" ht="16.95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398.43464703994999</v>
      </c>
      <c r="E51" s="20">
        <v>15.696413480615</v>
      </c>
      <c r="F51" s="20">
        <v>0</v>
      </c>
      <c r="G51" s="20">
        <v>0</v>
      </c>
      <c r="H51" s="20">
        <v>414.13106052056003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0.91201866641171003</v>
      </c>
      <c r="H52" s="20">
        <v>0.91201866641171003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96.354601444140002</v>
      </c>
      <c r="H53" s="20">
        <v>96.354601444140002</v>
      </c>
    </row>
    <row r="54" spans="1:8" x14ac:dyDescent="0.3">
      <c r="A54" s="6">
        <v>9</v>
      </c>
      <c r="B54" s="6" t="s">
        <v>55</v>
      </c>
      <c r="C54" s="7" t="s">
        <v>52</v>
      </c>
      <c r="D54" s="20">
        <v>0</v>
      </c>
      <c r="E54" s="20">
        <v>0</v>
      </c>
      <c r="F54" s="20">
        <v>0</v>
      </c>
      <c r="G54" s="20">
        <v>403.19718430558999</v>
      </c>
      <c r="H54" s="20">
        <v>403.19718430558999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78.863554378572005</v>
      </c>
      <c r="H55" s="20">
        <v>78.863554378572005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121.10295871716001</v>
      </c>
      <c r="H56" s="20">
        <v>121.10295871716001</v>
      </c>
    </row>
    <row r="57" spans="1:8" x14ac:dyDescent="0.3">
      <c r="A57" s="6">
        <v>12</v>
      </c>
      <c r="B57" s="6" t="s">
        <v>58</v>
      </c>
      <c r="C57" s="7" t="s">
        <v>54</v>
      </c>
      <c r="D57" s="20">
        <v>0</v>
      </c>
      <c r="E57" s="20">
        <v>0</v>
      </c>
      <c r="F57" s="20">
        <v>0</v>
      </c>
      <c r="G57" s="20">
        <v>116.27935271294</v>
      </c>
      <c r="H57" s="20">
        <v>116.27935271294</v>
      </c>
    </row>
    <row r="58" spans="1:8" ht="16.95" customHeight="1" x14ac:dyDescent="0.3">
      <c r="A58" s="6"/>
      <c r="B58" s="9"/>
      <c r="C58" s="9" t="s">
        <v>59</v>
      </c>
      <c r="D58" s="20">
        <v>398.43464703994999</v>
      </c>
      <c r="E58" s="20">
        <v>15.696413480615</v>
      </c>
      <c r="F58" s="20">
        <v>0</v>
      </c>
      <c r="G58" s="20">
        <v>816.70967022481</v>
      </c>
      <c r="H58" s="20">
        <v>1230.8407307453999</v>
      </c>
    </row>
    <row r="59" spans="1:8" ht="16.95" customHeight="1" x14ac:dyDescent="0.3">
      <c r="A59" s="6"/>
      <c r="B59" s="9"/>
      <c r="C59" s="9" t="s">
        <v>60</v>
      </c>
      <c r="D59" s="20">
        <v>15671.215201976</v>
      </c>
      <c r="E59" s="20">
        <v>617.09156599460005</v>
      </c>
      <c r="F59" s="20">
        <v>3821.7702800983002</v>
      </c>
      <c r="G59" s="20">
        <v>816.70967022481</v>
      </c>
      <c r="H59" s="20">
        <v>20926.786718293999</v>
      </c>
    </row>
    <row r="60" spans="1:8" ht="16.9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v>15671.215201976</v>
      </c>
      <c r="E63" s="20">
        <v>617.09156599460005</v>
      </c>
      <c r="F63" s="20">
        <v>3821.7702800983002</v>
      </c>
      <c r="G63" s="20">
        <v>816.70967022481</v>
      </c>
      <c r="H63" s="20">
        <v>20926.786718293999</v>
      </c>
    </row>
    <row r="64" spans="1:8" ht="153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21.023167503900002</v>
      </c>
      <c r="H65" s="20">
        <v>21.023167503900002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2059.0940599999999</v>
      </c>
      <c r="H66" s="20">
        <v>2059.0940599999999</v>
      </c>
    </row>
    <row r="67" spans="1:8" ht="16.95" customHeight="1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2080.1172275038998</v>
      </c>
      <c r="H67" s="20">
        <v>2080.1172275038998</v>
      </c>
    </row>
    <row r="68" spans="1:8" ht="16.95" customHeight="1" x14ac:dyDescent="0.3">
      <c r="A68" s="6"/>
      <c r="B68" s="9"/>
      <c r="C68" s="9" t="s">
        <v>77</v>
      </c>
      <c r="D68" s="20">
        <v>15671.215201976</v>
      </c>
      <c r="E68" s="20">
        <v>617.09156599460005</v>
      </c>
      <c r="F68" s="20">
        <v>3821.7702800983002</v>
      </c>
      <c r="G68" s="20">
        <v>2896.8268977286998</v>
      </c>
      <c r="H68" s="20">
        <v>23006.903945798</v>
      </c>
    </row>
    <row r="69" spans="1:8" ht="16.95" customHeight="1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75</v>
      </c>
      <c r="C70" s="7" t="s">
        <v>74</v>
      </c>
      <c r="D70" s="20">
        <f>D68 * 3%</f>
        <v>470.13645605927996</v>
      </c>
      <c r="E70" s="20">
        <f>E68 * 3%</f>
        <v>18.512746979837999</v>
      </c>
      <c r="F70" s="20">
        <f>F68 * 3%</f>
        <v>114.653108402949</v>
      </c>
      <c r="G70" s="20">
        <f>G68 * 3%</f>
        <v>86.904806931860989</v>
      </c>
      <c r="H70" s="20">
        <f>SUM(D70:G70)</f>
        <v>690.20711837392798</v>
      </c>
    </row>
    <row r="71" spans="1:8" ht="16.95" customHeight="1" x14ac:dyDescent="0.3">
      <c r="A71" s="6"/>
      <c r="B71" s="9"/>
      <c r="C71" s="9" t="s">
        <v>73</v>
      </c>
      <c r="D71" s="20">
        <f>D70</f>
        <v>470.13645605927996</v>
      </c>
      <c r="E71" s="20">
        <f>E70</f>
        <v>18.512746979837999</v>
      </c>
      <c r="F71" s="20">
        <f>F70</f>
        <v>114.653108402949</v>
      </c>
      <c r="G71" s="20">
        <f>G70</f>
        <v>86.904806931860989</v>
      </c>
      <c r="H71" s="20">
        <f>SUM(D71:G71)</f>
        <v>690.20711837392798</v>
      </c>
    </row>
    <row r="72" spans="1:8" ht="16.95" customHeight="1" x14ac:dyDescent="0.3">
      <c r="A72" s="6"/>
      <c r="B72" s="9"/>
      <c r="C72" s="9" t="s">
        <v>72</v>
      </c>
      <c r="D72" s="20">
        <f>D71 + D68</f>
        <v>16141.351658035279</v>
      </c>
      <c r="E72" s="20">
        <f>E71 + E68</f>
        <v>635.60431297443802</v>
      </c>
      <c r="F72" s="20">
        <f>F71 + F68</f>
        <v>3936.4233885012491</v>
      </c>
      <c r="G72" s="20">
        <f>G71 + G68</f>
        <v>2983.7317046605608</v>
      </c>
      <c r="H72" s="20">
        <f>SUM(D72:G72)</f>
        <v>23697.111064171528</v>
      </c>
    </row>
    <row r="73" spans="1:8" ht="16.95" customHeight="1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70</v>
      </c>
      <c r="C74" s="7" t="s">
        <v>69</v>
      </c>
      <c r="D74" s="20">
        <f>D72 * 20%</f>
        <v>3228.2703316070561</v>
      </c>
      <c r="E74" s="20">
        <f>E72 * 20%</f>
        <v>127.12086259488761</v>
      </c>
      <c r="F74" s="20">
        <f>F72 * 20%</f>
        <v>787.28467770024986</v>
      </c>
      <c r="G74" s="20">
        <f>G72 * 20%</f>
        <v>596.74634093211216</v>
      </c>
      <c r="H74" s="20">
        <f>SUM(D74:G74)</f>
        <v>4739.4222128343063</v>
      </c>
    </row>
    <row r="75" spans="1:8" ht="16.95" customHeight="1" x14ac:dyDescent="0.3">
      <c r="A75" s="6"/>
      <c r="B75" s="9"/>
      <c r="C75" s="9" t="s">
        <v>68</v>
      </c>
      <c r="D75" s="20">
        <f>D74</f>
        <v>3228.2703316070561</v>
      </c>
      <c r="E75" s="20">
        <f>E74</f>
        <v>127.12086259488761</v>
      </c>
      <c r="F75" s="20">
        <f>F74</f>
        <v>787.28467770024986</v>
      </c>
      <c r="G75" s="20">
        <f>G74</f>
        <v>596.74634093211216</v>
      </c>
      <c r="H75" s="20">
        <f>SUM(D75:G75)</f>
        <v>4739.4222128343063</v>
      </c>
    </row>
    <row r="76" spans="1:8" ht="16.95" customHeight="1" x14ac:dyDescent="0.3">
      <c r="A76" s="6"/>
      <c r="B76" s="9"/>
      <c r="C76" s="9" t="s">
        <v>67</v>
      </c>
      <c r="D76" s="20">
        <f>D75 + D72</f>
        <v>19369.621989642335</v>
      </c>
      <c r="E76" s="20">
        <f>E75 + E72</f>
        <v>762.72517556932564</v>
      </c>
      <c r="F76" s="20">
        <f>F75 + F72</f>
        <v>4723.7080662014987</v>
      </c>
      <c r="G76" s="20">
        <f>G75 + G72</f>
        <v>3580.478045592673</v>
      </c>
      <c r="H76" s="20">
        <f>SUM(D76:G76)</f>
        <v>28436.533277005834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54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4132.5</v>
      </c>
      <c r="E13" s="19">
        <v>360.76</v>
      </c>
      <c r="F13" s="19">
        <v>0</v>
      </c>
      <c r="G13" s="19">
        <v>0</v>
      </c>
      <c r="H13" s="19">
        <v>4493.26</v>
      </c>
      <c r="J13" s="5"/>
    </row>
    <row r="14" spans="1:14" ht="16.95" customHeight="1" x14ac:dyDescent="0.3">
      <c r="A14" s="6"/>
      <c r="B14" s="9"/>
      <c r="C14" s="9" t="s">
        <v>88</v>
      </c>
      <c r="D14" s="19">
        <v>4132.5</v>
      </c>
      <c r="E14" s="19">
        <v>360.76</v>
      </c>
      <c r="F14" s="19">
        <v>0</v>
      </c>
      <c r="G14" s="19">
        <v>0</v>
      </c>
      <c r="H14" s="19">
        <v>4493.26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80</v>
      </c>
      <c r="D13" s="19">
        <v>0</v>
      </c>
      <c r="E13" s="19">
        <v>0</v>
      </c>
      <c r="F13" s="19">
        <v>0</v>
      </c>
      <c r="G13" s="19">
        <v>515.91</v>
      </c>
      <c r="H13" s="19">
        <v>515.91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515.91</v>
      </c>
      <c r="H14" s="19">
        <v>515.91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2025-11-18T08:27:45Z</dcterms:modified>
</cp:coreProperties>
</file>